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mon Data\Turner Kenworthy\Work\DfBB\Marketing\Website\Resources\Reporting Monitoring\"/>
    </mc:Choice>
  </mc:AlternateContent>
  <bookViews>
    <workbookView xWindow="0" yWindow="0" windowWidth="22605" windowHeight="10320" activeTab="1"/>
  </bookViews>
  <sheets>
    <sheet name="Your Costs" sheetId="4" r:id="rId1"/>
    <sheet name="Example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C28" i="4"/>
  <c r="C27" i="4"/>
  <c r="C26" i="4"/>
  <c r="C22" i="4"/>
  <c r="C25" i="4" s="1"/>
  <c r="H21" i="4"/>
  <c r="H22" i="4" s="1"/>
  <c r="E21" i="4"/>
  <c r="E22" i="4" s="1"/>
  <c r="C21" i="4"/>
  <c r="H20" i="4"/>
  <c r="I20" i="4" s="1"/>
  <c r="E20" i="4"/>
  <c r="C20" i="4"/>
  <c r="F20" i="4" s="1"/>
  <c r="H19" i="4"/>
  <c r="E19" i="4"/>
  <c r="C19" i="4"/>
  <c r="H18" i="4"/>
  <c r="E18" i="4"/>
  <c r="C18" i="4"/>
  <c r="I18" i="4" s="1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I22" i="3"/>
  <c r="I21" i="3"/>
  <c r="I20" i="3"/>
  <c r="I19" i="3"/>
  <c r="I18" i="3"/>
  <c r="I15" i="3"/>
  <c r="I14" i="3"/>
  <c r="I13" i="3"/>
  <c r="I12" i="3"/>
  <c r="I11" i="3"/>
  <c r="I25" i="3" s="1"/>
  <c r="I29" i="3" s="1"/>
  <c r="I10" i="3"/>
  <c r="I9" i="3"/>
  <c r="I8" i="3"/>
  <c r="I7" i="3"/>
  <c r="I6" i="3"/>
  <c r="I5" i="3"/>
  <c r="F22" i="3"/>
  <c r="F21" i="3"/>
  <c r="F20" i="3"/>
  <c r="F19" i="3"/>
  <c r="F18" i="3"/>
  <c r="F15" i="3"/>
  <c r="F14" i="3"/>
  <c r="F13" i="3"/>
  <c r="F12" i="3"/>
  <c r="F11" i="3"/>
  <c r="F10" i="3"/>
  <c r="F9" i="3"/>
  <c r="F8" i="3"/>
  <c r="F7" i="3"/>
  <c r="F6" i="3"/>
  <c r="F5" i="3"/>
  <c r="E21" i="3"/>
  <c r="C25" i="3"/>
  <c r="C28" i="3"/>
  <c r="H21" i="3"/>
  <c r="H22" i="3" s="1"/>
  <c r="H20" i="3"/>
  <c r="H19" i="3"/>
  <c r="H18" i="3"/>
  <c r="E20" i="3"/>
  <c r="E19" i="3"/>
  <c r="E18" i="3"/>
  <c r="C29" i="3"/>
  <c r="C27" i="3"/>
  <c r="C26" i="3"/>
  <c r="C21" i="3"/>
  <c r="C22" i="3" s="1"/>
  <c r="C20" i="3"/>
  <c r="C19" i="3"/>
  <c r="C18" i="3"/>
  <c r="F22" i="4" l="1"/>
  <c r="C30" i="4"/>
  <c r="I22" i="4"/>
  <c r="F19" i="4"/>
  <c r="I19" i="4"/>
  <c r="F18" i="4"/>
  <c r="F21" i="4"/>
  <c r="I21" i="4"/>
  <c r="F25" i="3"/>
  <c r="I28" i="3" s="1"/>
  <c r="I30" i="3" s="1"/>
  <c r="C30" i="3"/>
  <c r="E22" i="3"/>
  <c r="F25" i="4" l="1"/>
  <c r="I28" i="4" s="1"/>
  <c r="I25" i="4"/>
  <c r="I29" i="4" s="1"/>
  <c r="I30" i="4" l="1"/>
</calcChain>
</file>

<file path=xl/sharedStrings.xml><?xml version="1.0" encoding="utf-8"?>
<sst xmlns="http://schemas.openxmlformats.org/spreadsheetml/2006/main" count="130" uniqueCount="58">
  <si>
    <t>Cost Calculation Sheet</t>
  </si>
  <si>
    <t>Total number of business miles per year in company vehicles</t>
  </si>
  <si>
    <t>Annual insurance premium</t>
  </si>
  <si>
    <t>Insurance excess payment per incident</t>
  </si>
  <si>
    <t>Total number of collisions per year</t>
  </si>
  <si>
    <t>Total value of penalty chargebacks from leasing companies</t>
  </si>
  <si>
    <t>Recording the Important Data</t>
  </si>
  <si>
    <t>Total number of 'grey fleet' drivers (staff using own car for work)</t>
  </si>
  <si>
    <t>Amount spent on fuel per year (20,000 miles @ 40mpg and £1.20/l)</t>
  </si>
  <si>
    <t>Calculations</t>
  </si>
  <si>
    <t>A</t>
  </si>
  <si>
    <t>F</t>
  </si>
  <si>
    <t>C</t>
  </si>
  <si>
    <t>S</t>
  </si>
  <si>
    <t>N</t>
  </si>
  <si>
    <t>B</t>
  </si>
  <si>
    <t>D</t>
  </si>
  <si>
    <t>E</t>
  </si>
  <si>
    <t>G</t>
  </si>
  <si>
    <t>H</t>
  </si>
  <si>
    <t>I</t>
  </si>
  <si>
    <t>J</t>
  </si>
  <si>
    <t>Number of company cars and vans</t>
  </si>
  <si>
    <t>Number of drivers of company cars and vans</t>
  </si>
  <si>
    <t>Collisions per vehicle (F / A)</t>
  </si>
  <si>
    <t>Collisions per driver (F / B)</t>
  </si>
  <si>
    <t>Collisions per million miles (F / (C/1,000,000))</t>
  </si>
  <si>
    <t>Direct collision costs (D + (ExF) + H)</t>
  </si>
  <si>
    <t>K</t>
  </si>
  <si>
    <t>L</t>
  </si>
  <si>
    <t>M</t>
  </si>
  <si>
    <t>O</t>
  </si>
  <si>
    <t>P</t>
  </si>
  <si>
    <t>Q</t>
  </si>
  <si>
    <t>R</t>
  </si>
  <si>
    <t>T</t>
  </si>
  <si>
    <t>Potential savings from 10% reduction in insurance premium (D x 10%)</t>
  </si>
  <si>
    <t>Potential savings from 10% reduction in company fuel spend (G x 10%)</t>
  </si>
  <si>
    <t>TOTAL POTENTIAL COST SAVINGS</t>
  </si>
  <si>
    <t>Potential savings from 20% reduction in business mileage claims (J x 20%)</t>
  </si>
  <si>
    <t>Total value of business miles claimed (normally at 45p per mile)</t>
  </si>
  <si>
    <t>Savings</t>
  </si>
  <si>
    <t>Year 1</t>
  </si>
  <si>
    <t>Year 2</t>
  </si>
  <si>
    <t>U</t>
  </si>
  <si>
    <t>Total money spent on speeding/parking fines</t>
  </si>
  <si>
    <t>Minimum likely hidden costs (O x 4)</t>
  </si>
  <si>
    <t>Potential savings from 50% reduction in speeding/parking fines (I x 50%)</t>
  </si>
  <si>
    <t>Baseline</t>
  </si>
  <si>
    <t>Achieveable Financial Savings over 3 Years</t>
  </si>
  <si>
    <t>Potential savings from 20% reduction in collisions ((N+O) x 20%)</t>
  </si>
  <si>
    <t>Savings Yr1</t>
  </si>
  <si>
    <t>Savings Yr2</t>
  </si>
  <si>
    <t>Total Savings</t>
  </si>
  <si>
    <t>Financial Savings - Year 2</t>
  </si>
  <si>
    <t>Financial Savings - Year 1</t>
  </si>
  <si>
    <t>Savings over first 2 years</t>
  </si>
  <si>
    <t>Baseline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</si>
</sst>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3" fontId="1" fillId="6" borderId="0" xfId="0" applyNumberFormat="1" applyFont="1" applyFill="1" applyAlignment="1">
      <alignment horizontal="right"/>
    </xf>
    <xf numFmtId="164" fontId="1" fillId="6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4" fontId="1" fillId="5" borderId="0" xfId="0" applyNumberFormat="1" applyFont="1" applyFill="1" applyAlignment="1">
      <alignment horizontal="right"/>
    </xf>
    <xf numFmtId="164" fontId="1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164" fontId="4" fillId="2" borderId="2" xfId="0" applyNumberFormat="1" applyFont="1" applyFill="1" applyBorder="1"/>
    <xf numFmtId="164" fontId="5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1</xdr:col>
      <xdr:colOff>1352550</xdr:colOff>
      <xdr:row>0</xdr:row>
      <xdr:rowOff>476034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87A5E5-2E4B-4A45-A0F2-7CAB4ABA7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66675"/>
          <a:ext cx="1743074" cy="40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1</xdr:col>
      <xdr:colOff>1352550</xdr:colOff>
      <xdr:row>0</xdr:row>
      <xdr:rowOff>476034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483DA0-41E2-4889-8919-E45710F0D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66675"/>
          <a:ext cx="1743074" cy="40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16" sqref="J16"/>
    </sheetView>
  </sheetViews>
  <sheetFormatPr defaultRowHeight="15" x14ac:dyDescent="0.25"/>
  <cols>
    <col min="1" max="1" width="6.7109375" customWidth="1"/>
    <col min="2" max="2" width="75.7109375" customWidth="1"/>
    <col min="3" max="3" width="15.7109375" style="1" customWidth="1"/>
    <col min="4" max="4" width="2.7109375" customWidth="1"/>
    <col min="5" max="5" width="15.7109375" style="1" customWidth="1"/>
    <col min="6" max="6" width="15.7109375" customWidth="1"/>
    <col min="7" max="7" width="2.7109375" customWidth="1"/>
    <col min="8" max="8" width="15.7109375" style="1" customWidth="1"/>
    <col min="9" max="9" width="15.7109375" customWidth="1"/>
  </cols>
  <sheetData>
    <row r="1" spans="1:9" ht="43.5" customHeight="1" x14ac:dyDescent="0.25"/>
    <row r="2" spans="1:9" ht="23.25" x14ac:dyDescent="0.35">
      <c r="A2" s="4"/>
      <c r="B2" s="5" t="s">
        <v>0</v>
      </c>
      <c r="C2" s="6"/>
      <c r="D2" s="4"/>
      <c r="E2" s="6"/>
      <c r="F2" s="4"/>
      <c r="G2" s="4"/>
      <c r="H2" s="6"/>
      <c r="I2" s="4"/>
    </row>
    <row r="3" spans="1:9" x14ac:dyDescent="0.25">
      <c r="A3" s="4"/>
      <c r="B3" s="4"/>
      <c r="C3" s="6"/>
      <c r="D3" s="4"/>
      <c r="E3" s="6"/>
      <c r="F3" s="4"/>
      <c r="G3" s="4"/>
      <c r="H3" s="6"/>
      <c r="I3" s="4"/>
    </row>
    <row r="4" spans="1:9" x14ac:dyDescent="0.25">
      <c r="A4" s="7"/>
      <c r="B4" s="8" t="s">
        <v>6</v>
      </c>
      <c r="C4" s="9" t="s">
        <v>48</v>
      </c>
      <c r="D4" s="4"/>
      <c r="E4" s="9" t="s">
        <v>42</v>
      </c>
      <c r="F4" s="9" t="s">
        <v>57</v>
      </c>
      <c r="G4" s="4"/>
      <c r="H4" s="9" t="s">
        <v>43</v>
      </c>
      <c r="I4" s="9" t="s">
        <v>57</v>
      </c>
    </row>
    <row r="5" spans="1:9" x14ac:dyDescent="0.25">
      <c r="A5" s="10" t="s">
        <v>10</v>
      </c>
      <c r="B5" s="11" t="s">
        <v>22</v>
      </c>
      <c r="C5" s="12">
        <v>0</v>
      </c>
      <c r="D5" s="4"/>
      <c r="E5" s="12">
        <v>0</v>
      </c>
      <c r="F5" s="12">
        <f>+E5-$C5</f>
        <v>0</v>
      </c>
      <c r="G5" s="4"/>
      <c r="H5" s="12">
        <v>0</v>
      </c>
      <c r="I5" s="12">
        <f>+H5-$C5</f>
        <v>0</v>
      </c>
    </row>
    <row r="6" spans="1:9" x14ac:dyDescent="0.25">
      <c r="A6" s="10" t="s">
        <v>15</v>
      </c>
      <c r="B6" s="11" t="s">
        <v>23</v>
      </c>
      <c r="C6" s="12">
        <v>0</v>
      </c>
      <c r="D6" s="4"/>
      <c r="E6" s="12">
        <v>0</v>
      </c>
      <c r="F6" s="12">
        <f>+E6-$C6</f>
        <v>0</v>
      </c>
      <c r="G6" s="4"/>
      <c r="H6" s="12">
        <v>0</v>
      </c>
      <c r="I6" s="12">
        <f>+H6-$C6</f>
        <v>0</v>
      </c>
    </row>
    <row r="7" spans="1:9" x14ac:dyDescent="0.25">
      <c r="A7" s="10" t="s">
        <v>12</v>
      </c>
      <c r="B7" s="11" t="s">
        <v>1</v>
      </c>
      <c r="C7" s="12">
        <v>0</v>
      </c>
      <c r="D7" s="4"/>
      <c r="E7" s="12">
        <v>0</v>
      </c>
      <c r="F7" s="12">
        <f>+E7-$C7</f>
        <v>0</v>
      </c>
      <c r="G7" s="4"/>
      <c r="H7" s="12">
        <v>0</v>
      </c>
      <c r="I7" s="12">
        <f>+H7-$C7</f>
        <v>0</v>
      </c>
    </row>
    <row r="8" spans="1:9" x14ac:dyDescent="0.25">
      <c r="A8" s="10" t="s">
        <v>16</v>
      </c>
      <c r="B8" s="11" t="s">
        <v>2</v>
      </c>
      <c r="C8" s="13">
        <v>0</v>
      </c>
      <c r="D8" s="4"/>
      <c r="E8" s="13">
        <v>0</v>
      </c>
      <c r="F8" s="13">
        <f>+E8-$C8</f>
        <v>0</v>
      </c>
      <c r="G8" s="4"/>
      <c r="H8" s="13">
        <v>0</v>
      </c>
      <c r="I8" s="13">
        <f>+H8-$C8</f>
        <v>0</v>
      </c>
    </row>
    <row r="9" spans="1:9" x14ac:dyDescent="0.25">
      <c r="A9" s="10" t="s">
        <v>17</v>
      </c>
      <c r="B9" s="11" t="s">
        <v>3</v>
      </c>
      <c r="C9" s="13">
        <v>0</v>
      </c>
      <c r="D9" s="4"/>
      <c r="E9" s="13">
        <v>0</v>
      </c>
      <c r="F9" s="13">
        <f>+E9-$C9</f>
        <v>0</v>
      </c>
      <c r="G9" s="4"/>
      <c r="H9" s="13">
        <v>0</v>
      </c>
      <c r="I9" s="13">
        <f>+H9-$C9</f>
        <v>0</v>
      </c>
    </row>
    <row r="10" spans="1:9" x14ac:dyDescent="0.25">
      <c r="A10" s="10" t="s">
        <v>11</v>
      </c>
      <c r="B10" s="11" t="s">
        <v>4</v>
      </c>
      <c r="C10" s="12">
        <v>0</v>
      </c>
      <c r="D10" s="4"/>
      <c r="E10" s="12">
        <v>0</v>
      </c>
      <c r="F10" s="12">
        <f>+E10-$C10</f>
        <v>0</v>
      </c>
      <c r="G10" s="4"/>
      <c r="H10" s="12">
        <v>0</v>
      </c>
      <c r="I10" s="12">
        <f>+H10-$C10</f>
        <v>0</v>
      </c>
    </row>
    <row r="11" spans="1:9" x14ac:dyDescent="0.25">
      <c r="A11" s="10" t="s">
        <v>18</v>
      </c>
      <c r="B11" s="11" t="s">
        <v>8</v>
      </c>
      <c r="C11" s="13">
        <v>0</v>
      </c>
      <c r="D11" s="4"/>
      <c r="E11" s="13">
        <v>0</v>
      </c>
      <c r="F11" s="13">
        <f>+E11-$C11</f>
        <v>0</v>
      </c>
      <c r="G11" s="4"/>
      <c r="H11" s="13">
        <v>0</v>
      </c>
      <c r="I11" s="13">
        <f>+H11-$C11</f>
        <v>0</v>
      </c>
    </row>
    <row r="12" spans="1:9" x14ac:dyDescent="0.25">
      <c r="A12" s="10" t="s">
        <v>19</v>
      </c>
      <c r="B12" s="11" t="s">
        <v>5</v>
      </c>
      <c r="C12" s="13">
        <v>0</v>
      </c>
      <c r="D12" s="4"/>
      <c r="E12" s="13">
        <v>0</v>
      </c>
      <c r="F12" s="13">
        <f>+E12-$C12</f>
        <v>0</v>
      </c>
      <c r="G12" s="4"/>
      <c r="H12" s="13">
        <v>0</v>
      </c>
      <c r="I12" s="13">
        <f>+H12-$C12</f>
        <v>0</v>
      </c>
    </row>
    <row r="13" spans="1:9" x14ac:dyDescent="0.25">
      <c r="A13" s="10" t="s">
        <v>20</v>
      </c>
      <c r="B13" s="11" t="s">
        <v>45</v>
      </c>
      <c r="C13" s="13">
        <v>0</v>
      </c>
      <c r="D13" s="4"/>
      <c r="E13" s="13">
        <v>0</v>
      </c>
      <c r="F13" s="13">
        <f>+E13-$C13</f>
        <v>0</v>
      </c>
      <c r="G13" s="4"/>
      <c r="H13" s="13">
        <v>0</v>
      </c>
      <c r="I13" s="13">
        <f>+H13-$C13</f>
        <v>0</v>
      </c>
    </row>
    <row r="14" spans="1:9" x14ac:dyDescent="0.25">
      <c r="A14" s="10" t="s">
        <v>21</v>
      </c>
      <c r="B14" s="11" t="s">
        <v>7</v>
      </c>
      <c r="C14" s="12">
        <v>0</v>
      </c>
      <c r="D14" s="4"/>
      <c r="E14" s="12">
        <v>0</v>
      </c>
      <c r="F14" s="12">
        <f>+E14-$C14</f>
        <v>0</v>
      </c>
      <c r="G14" s="4"/>
      <c r="H14" s="12">
        <v>0</v>
      </c>
      <c r="I14" s="12">
        <f>+H14-$C14</f>
        <v>0</v>
      </c>
    </row>
    <row r="15" spans="1:9" x14ac:dyDescent="0.25">
      <c r="A15" s="10" t="s">
        <v>28</v>
      </c>
      <c r="B15" s="11" t="s">
        <v>40</v>
      </c>
      <c r="C15" s="13">
        <v>0</v>
      </c>
      <c r="D15" s="4"/>
      <c r="E15" s="13">
        <v>0</v>
      </c>
      <c r="F15" s="13">
        <f>+E15-$C15</f>
        <v>0</v>
      </c>
      <c r="G15" s="4"/>
      <c r="H15" s="13">
        <v>0</v>
      </c>
      <c r="I15" s="13">
        <f>+H15-$C15</f>
        <v>0</v>
      </c>
    </row>
    <row r="16" spans="1:9" x14ac:dyDescent="0.25">
      <c r="A16" s="14"/>
      <c r="B16" s="4"/>
      <c r="C16" s="6"/>
      <c r="D16" s="4"/>
      <c r="E16" s="6"/>
      <c r="F16" s="6"/>
      <c r="G16" s="4"/>
      <c r="H16" s="6"/>
      <c r="I16" s="6"/>
    </row>
    <row r="17" spans="1:9" x14ac:dyDescent="0.25">
      <c r="A17" s="7"/>
      <c r="B17" s="8" t="s">
        <v>9</v>
      </c>
      <c r="C17" s="9" t="s">
        <v>48</v>
      </c>
      <c r="D17" s="4"/>
      <c r="E17" s="9" t="s">
        <v>42</v>
      </c>
      <c r="F17" s="9" t="s">
        <v>57</v>
      </c>
      <c r="G17" s="4"/>
      <c r="H17" s="9" t="s">
        <v>43</v>
      </c>
      <c r="I17" s="9" t="s">
        <v>57</v>
      </c>
    </row>
    <row r="18" spans="1:9" x14ac:dyDescent="0.25">
      <c r="A18" s="15" t="s">
        <v>29</v>
      </c>
      <c r="B18" s="16" t="s">
        <v>24</v>
      </c>
      <c r="C18" s="17" t="e">
        <f>+C10/C5</f>
        <v>#DIV/0!</v>
      </c>
      <c r="D18" s="4"/>
      <c r="E18" s="17" t="e">
        <f>+E10/E5</f>
        <v>#DIV/0!</v>
      </c>
      <c r="F18" s="17" t="e">
        <f>+E18-$C18</f>
        <v>#DIV/0!</v>
      </c>
      <c r="G18" s="4"/>
      <c r="H18" s="17" t="e">
        <f>+H10/H5</f>
        <v>#DIV/0!</v>
      </c>
      <c r="I18" s="17" t="e">
        <f>+H18-$C18</f>
        <v>#DIV/0!</v>
      </c>
    </row>
    <row r="19" spans="1:9" x14ac:dyDescent="0.25">
      <c r="A19" s="15" t="s">
        <v>30</v>
      </c>
      <c r="B19" s="16" t="s">
        <v>25</v>
      </c>
      <c r="C19" s="17" t="e">
        <f>+C10/C6</f>
        <v>#DIV/0!</v>
      </c>
      <c r="D19" s="4"/>
      <c r="E19" s="17" t="e">
        <f>+E10/E6</f>
        <v>#DIV/0!</v>
      </c>
      <c r="F19" s="17" t="e">
        <f>+E19-$C19</f>
        <v>#DIV/0!</v>
      </c>
      <c r="G19" s="4"/>
      <c r="H19" s="17" t="e">
        <f>+H10/H6</f>
        <v>#DIV/0!</v>
      </c>
      <c r="I19" s="17" t="e">
        <f>+H19-$C19</f>
        <v>#DIV/0!</v>
      </c>
    </row>
    <row r="20" spans="1:9" x14ac:dyDescent="0.25">
      <c r="A20" s="15" t="s">
        <v>14</v>
      </c>
      <c r="B20" s="16" t="s">
        <v>26</v>
      </c>
      <c r="C20" s="17" t="e">
        <f>+C10/(C7/1000000)</f>
        <v>#DIV/0!</v>
      </c>
      <c r="D20" s="4"/>
      <c r="E20" s="17" t="e">
        <f>+E10/(E7/1000000)</f>
        <v>#DIV/0!</v>
      </c>
      <c r="F20" s="17" t="e">
        <f>+E20-$C20</f>
        <v>#DIV/0!</v>
      </c>
      <c r="G20" s="4"/>
      <c r="H20" s="17" t="e">
        <f>+H10/(H7/1000000)</f>
        <v>#DIV/0!</v>
      </c>
      <c r="I20" s="17" t="e">
        <f>+H20-$C20</f>
        <v>#DIV/0!</v>
      </c>
    </row>
    <row r="21" spans="1:9" x14ac:dyDescent="0.25">
      <c r="A21" s="15" t="s">
        <v>31</v>
      </c>
      <c r="B21" s="16" t="s">
        <v>27</v>
      </c>
      <c r="C21" s="18">
        <f>+C8+(C9*C10)+C12</f>
        <v>0</v>
      </c>
      <c r="D21" s="4"/>
      <c r="E21" s="18">
        <f>+E8+(E9*E10)+E12</f>
        <v>0</v>
      </c>
      <c r="F21" s="18">
        <f>+E21-$C21</f>
        <v>0</v>
      </c>
      <c r="G21" s="4"/>
      <c r="H21" s="18">
        <f>+H8+(H9*H10)+H12</f>
        <v>0</v>
      </c>
      <c r="I21" s="18">
        <f>+H21-$C21</f>
        <v>0</v>
      </c>
    </row>
    <row r="22" spans="1:9" x14ac:dyDescent="0.25">
      <c r="A22" s="15" t="s">
        <v>32</v>
      </c>
      <c r="B22" s="16" t="s">
        <v>46</v>
      </c>
      <c r="C22" s="18">
        <f>+C21*4</f>
        <v>0</v>
      </c>
      <c r="D22" s="4"/>
      <c r="E22" s="18">
        <f>+E21*4</f>
        <v>0</v>
      </c>
      <c r="F22" s="18">
        <f>+E22-$C22</f>
        <v>0</v>
      </c>
      <c r="G22" s="4"/>
      <c r="H22" s="18">
        <f>+H21*4</f>
        <v>0</v>
      </c>
      <c r="I22" s="18">
        <f>+H22-$C22</f>
        <v>0</v>
      </c>
    </row>
    <row r="23" spans="1:9" x14ac:dyDescent="0.25">
      <c r="A23" s="14"/>
      <c r="B23" s="4"/>
      <c r="C23" s="19"/>
      <c r="D23" s="4"/>
      <c r="E23" s="19"/>
      <c r="F23" s="4"/>
      <c r="G23" s="4"/>
      <c r="H23" s="19"/>
      <c r="I23" s="4"/>
    </row>
    <row r="24" spans="1:9" x14ac:dyDescent="0.25">
      <c r="A24" s="7"/>
      <c r="B24" s="8" t="s">
        <v>49</v>
      </c>
      <c r="C24" s="9"/>
      <c r="D24" s="4"/>
      <c r="E24" s="8" t="s">
        <v>55</v>
      </c>
      <c r="F24" s="9"/>
      <c r="G24" s="4"/>
      <c r="H24" s="8" t="s">
        <v>54</v>
      </c>
      <c r="I24" s="9"/>
    </row>
    <row r="25" spans="1:9" x14ac:dyDescent="0.25">
      <c r="A25" s="20" t="s">
        <v>33</v>
      </c>
      <c r="B25" s="21" t="s">
        <v>50</v>
      </c>
      <c r="C25" s="22">
        <f>+(C21+C22)*0.2</f>
        <v>0</v>
      </c>
      <c r="D25" s="4"/>
      <c r="E25" s="21" t="s">
        <v>41</v>
      </c>
      <c r="F25" s="22">
        <f>+F11+F13+F15+F21+F22</f>
        <v>0</v>
      </c>
      <c r="G25" s="4"/>
      <c r="H25" s="21" t="s">
        <v>41</v>
      </c>
      <c r="I25" s="22">
        <f>+I11+I13+I15+I21+I22</f>
        <v>0</v>
      </c>
    </row>
    <row r="26" spans="1:9" x14ac:dyDescent="0.25">
      <c r="A26" s="20" t="s">
        <v>34</v>
      </c>
      <c r="B26" s="21" t="s">
        <v>36</v>
      </c>
      <c r="C26" s="22">
        <f>+C8*0.1</f>
        <v>0</v>
      </c>
      <c r="D26" s="4"/>
      <c r="E26" s="4"/>
      <c r="F26" s="4"/>
      <c r="G26" s="4"/>
      <c r="H26" s="4"/>
      <c r="I26" s="4"/>
    </row>
    <row r="27" spans="1:9" x14ac:dyDescent="0.25">
      <c r="A27" s="20" t="s">
        <v>13</v>
      </c>
      <c r="B27" s="21" t="s">
        <v>37</v>
      </c>
      <c r="C27" s="22">
        <f>+C11*0.1</f>
        <v>0</v>
      </c>
      <c r="D27" s="4"/>
      <c r="E27" s="4"/>
      <c r="F27" s="4"/>
      <c r="G27" s="4"/>
      <c r="H27" s="8" t="s">
        <v>56</v>
      </c>
      <c r="I27" s="28"/>
    </row>
    <row r="28" spans="1:9" x14ac:dyDescent="0.25">
      <c r="A28" s="20" t="s">
        <v>35</v>
      </c>
      <c r="B28" s="21" t="s">
        <v>47</v>
      </c>
      <c r="C28" s="22">
        <f>+C13*0.5</f>
        <v>0</v>
      </c>
      <c r="D28" s="4"/>
      <c r="E28" s="4"/>
      <c r="F28" s="4"/>
      <c r="G28" s="4"/>
      <c r="H28" s="21" t="s">
        <v>51</v>
      </c>
      <c r="I28" s="26">
        <f>+F25</f>
        <v>0</v>
      </c>
    </row>
    <row r="29" spans="1:9" x14ac:dyDescent="0.25">
      <c r="A29" s="20" t="s">
        <v>44</v>
      </c>
      <c r="B29" s="21" t="s">
        <v>39</v>
      </c>
      <c r="C29" s="22">
        <f>+C15*0.2</f>
        <v>0</v>
      </c>
      <c r="D29" s="4"/>
      <c r="E29" s="4"/>
      <c r="F29" s="4"/>
      <c r="G29" s="4"/>
      <c r="H29" s="21" t="s">
        <v>52</v>
      </c>
      <c r="I29" s="26">
        <f>+I25</f>
        <v>0</v>
      </c>
    </row>
    <row r="30" spans="1:9" x14ac:dyDescent="0.25">
      <c r="A30" s="23"/>
      <c r="B30" s="24" t="s">
        <v>38</v>
      </c>
      <c r="C30" s="25">
        <f>SUM(C25:C29)</f>
        <v>0</v>
      </c>
      <c r="D30" s="4"/>
      <c r="E30" s="4"/>
      <c r="F30" s="4"/>
      <c r="G30" s="4"/>
      <c r="H30" s="24" t="s">
        <v>53</v>
      </c>
      <c r="I30" s="27">
        <f>+I29+I28</f>
        <v>0</v>
      </c>
    </row>
    <row r="31" spans="1:9" x14ac:dyDescent="0.25">
      <c r="A31" s="2"/>
      <c r="C31" s="3"/>
      <c r="E31" s="3"/>
      <c r="H31" s="3"/>
    </row>
    <row r="32" spans="1:9" x14ac:dyDescent="0.25">
      <c r="A32" s="2"/>
      <c r="C32" s="3"/>
      <c r="E32" s="3"/>
      <c r="H32" s="3"/>
    </row>
    <row r="33" spans="1:8" x14ac:dyDescent="0.25">
      <c r="A33" s="2"/>
      <c r="C33" s="3"/>
      <c r="E33" s="3"/>
      <c r="H33" s="3"/>
    </row>
    <row r="34" spans="1:8" x14ac:dyDescent="0.25">
      <c r="A34" s="2"/>
      <c r="C34" s="3"/>
      <c r="E34" s="3"/>
      <c r="H34" s="3"/>
    </row>
    <row r="35" spans="1:8" x14ac:dyDescent="0.25">
      <c r="A35" s="2"/>
      <c r="C35" s="3"/>
      <c r="E35" s="3"/>
      <c r="H35" s="3"/>
    </row>
    <row r="36" spans="1:8" x14ac:dyDescent="0.25">
      <c r="A36" s="2"/>
    </row>
    <row r="37" spans="1:8" x14ac:dyDescent="0.25">
      <c r="A37" s="2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K8" sqref="K8"/>
    </sheetView>
  </sheetViews>
  <sheetFormatPr defaultRowHeight="15" x14ac:dyDescent="0.25"/>
  <cols>
    <col min="1" max="1" width="6.7109375" customWidth="1"/>
    <col min="2" max="2" width="75.7109375" customWidth="1"/>
    <col min="3" max="3" width="15.7109375" style="1" customWidth="1"/>
    <col min="4" max="4" width="2.7109375" customWidth="1"/>
    <col min="5" max="5" width="15.7109375" style="1" customWidth="1"/>
    <col min="6" max="6" width="15.7109375" customWidth="1"/>
    <col min="7" max="7" width="2.7109375" customWidth="1"/>
    <col min="8" max="8" width="15.7109375" style="1" customWidth="1"/>
    <col min="9" max="9" width="15.7109375" customWidth="1"/>
  </cols>
  <sheetData>
    <row r="1" spans="1:9" ht="43.5" customHeight="1" x14ac:dyDescent="0.25"/>
    <row r="2" spans="1:9" ht="23.25" x14ac:dyDescent="0.35">
      <c r="A2" s="4"/>
      <c r="B2" s="5" t="s">
        <v>0</v>
      </c>
      <c r="C2" s="6"/>
      <c r="D2" s="4"/>
      <c r="E2" s="6"/>
      <c r="F2" s="4"/>
      <c r="G2" s="4"/>
      <c r="H2" s="6"/>
      <c r="I2" s="4"/>
    </row>
    <row r="3" spans="1:9" x14ac:dyDescent="0.25">
      <c r="A3" s="4"/>
      <c r="B3" s="4"/>
      <c r="C3" s="6"/>
      <c r="D3" s="4"/>
      <c r="E3" s="6"/>
      <c r="F3" s="4"/>
      <c r="G3" s="4"/>
      <c r="H3" s="6"/>
      <c r="I3" s="4"/>
    </row>
    <row r="4" spans="1:9" x14ac:dyDescent="0.25">
      <c r="A4" s="7"/>
      <c r="B4" s="8" t="s">
        <v>6</v>
      </c>
      <c r="C4" s="9" t="s">
        <v>48</v>
      </c>
      <c r="D4" s="4"/>
      <c r="E4" s="9" t="s">
        <v>42</v>
      </c>
      <c r="F4" s="9" t="s">
        <v>57</v>
      </c>
      <c r="G4" s="4"/>
      <c r="H4" s="9" t="s">
        <v>43</v>
      </c>
      <c r="I4" s="9" t="s">
        <v>57</v>
      </c>
    </row>
    <row r="5" spans="1:9" x14ac:dyDescent="0.25">
      <c r="A5" s="10" t="s">
        <v>10</v>
      </c>
      <c r="B5" s="11" t="s">
        <v>22</v>
      </c>
      <c r="C5" s="12">
        <v>100</v>
      </c>
      <c r="D5" s="4"/>
      <c r="E5" s="12">
        <v>100</v>
      </c>
      <c r="F5" s="12">
        <f>+E5-$C5</f>
        <v>0</v>
      </c>
      <c r="G5" s="4"/>
      <c r="H5" s="12">
        <v>100</v>
      </c>
      <c r="I5" s="12">
        <f>+H5-$C5</f>
        <v>0</v>
      </c>
    </row>
    <row r="6" spans="1:9" x14ac:dyDescent="0.25">
      <c r="A6" s="10" t="s">
        <v>15</v>
      </c>
      <c r="B6" s="11" t="s">
        <v>23</v>
      </c>
      <c r="C6" s="12">
        <v>150</v>
      </c>
      <c r="D6" s="4"/>
      <c r="E6" s="12">
        <v>150</v>
      </c>
      <c r="F6" s="12">
        <f>+E6-$C6</f>
        <v>0</v>
      </c>
      <c r="G6" s="4"/>
      <c r="H6" s="12">
        <v>150</v>
      </c>
      <c r="I6" s="12">
        <f>+H6-$C6</f>
        <v>0</v>
      </c>
    </row>
    <row r="7" spans="1:9" x14ac:dyDescent="0.25">
      <c r="A7" s="10" t="s">
        <v>12</v>
      </c>
      <c r="B7" s="11" t="s">
        <v>1</v>
      </c>
      <c r="C7" s="12">
        <v>2000000</v>
      </c>
      <c r="D7" s="4"/>
      <c r="E7" s="12">
        <v>2000000</v>
      </c>
      <c r="F7" s="12">
        <f>+E7-$C7</f>
        <v>0</v>
      </c>
      <c r="G7" s="4"/>
      <c r="H7" s="12">
        <v>2000000</v>
      </c>
      <c r="I7" s="12">
        <f>+H7-$C7</f>
        <v>0</v>
      </c>
    </row>
    <row r="8" spans="1:9" x14ac:dyDescent="0.25">
      <c r="A8" s="10" t="s">
        <v>16</v>
      </c>
      <c r="B8" s="11" t="s">
        <v>2</v>
      </c>
      <c r="C8" s="13">
        <v>100000</v>
      </c>
      <c r="D8" s="4"/>
      <c r="E8" s="13">
        <v>100000</v>
      </c>
      <c r="F8" s="13">
        <f>+E8-$C8</f>
        <v>0</v>
      </c>
      <c r="G8" s="4"/>
      <c r="H8" s="13">
        <v>90000</v>
      </c>
      <c r="I8" s="13">
        <f>+H8-$C8</f>
        <v>-10000</v>
      </c>
    </row>
    <row r="9" spans="1:9" x14ac:dyDescent="0.25">
      <c r="A9" s="10" t="s">
        <v>17</v>
      </c>
      <c r="B9" s="11" t="s">
        <v>3</v>
      </c>
      <c r="C9" s="13">
        <v>500</v>
      </c>
      <c r="D9" s="4"/>
      <c r="E9" s="13">
        <v>500</v>
      </c>
      <c r="F9" s="13">
        <f>+E9-$C9</f>
        <v>0</v>
      </c>
      <c r="G9" s="4"/>
      <c r="H9" s="13">
        <v>500</v>
      </c>
      <c r="I9" s="13">
        <f>+H9-$C9</f>
        <v>0</v>
      </c>
    </row>
    <row r="10" spans="1:9" x14ac:dyDescent="0.25">
      <c r="A10" s="10" t="s">
        <v>11</v>
      </c>
      <c r="B10" s="11" t="s">
        <v>4</v>
      </c>
      <c r="C10" s="12">
        <v>40</v>
      </c>
      <c r="D10" s="4"/>
      <c r="E10" s="12">
        <v>36</v>
      </c>
      <c r="F10" s="12">
        <f>+E10-$C10</f>
        <v>-4</v>
      </c>
      <c r="G10" s="4"/>
      <c r="H10" s="12">
        <v>32</v>
      </c>
      <c r="I10" s="12">
        <f>+H10-$C10</f>
        <v>-8</v>
      </c>
    </row>
    <row r="11" spans="1:9" x14ac:dyDescent="0.25">
      <c r="A11" s="10" t="s">
        <v>18</v>
      </c>
      <c r="B11" s="11" t="s">
        <v>8</v>
      </c>
      <c r="C11" s="13">
        <v>275000</v>
      </c>
      <c r="D11" s="4"/>
      <c r="E11" s="13">
        <v>260000</v>
      </c>
      <c r="F11" s="13">
        <f>+E11-$C11</f>
        <v>-15000</v>
      </c>
      <c r="G11" s="4"/>
      <c r="H11" s="13">
        <v>250000</v>
      </c>
      <c r="I11" s="13">
        <f>+H11-$C11</f>
        <v>-25000</v>
      </c>
    </row>
    <row r="12" spans="1:9" x14ac:dyDescent="0.25">
      <c r="A12" s="10" t="s">
        <v>19</v>
      </c>
      <c r="B12" s="11" t="s">
        <v>5</v>
      </c>
      <c r="C12" s="13">
        <v>25000</v>
      </c>
      <c r="D12" s="4"/>
      <c r="E12" s="13">
        <v>22500</v>
      </c>
      <c r="F12" s="13">
        <f>+E12-$C12</f>
        <v>-2500</v>
      </c>
      <c r="G12" s="4"/>
      <c r="H12" s="13">
        <v>20000</v>
      </c>
      <c r="I12" s="13">
        <f>+H12-$C12</f>
        <v>-5000</v>
      </c>
    </row>
    <row r="13" spans="1:9" x14ac:dyDescent="0.25">
      <c r="A13" s="10" t="s">
        <v>20</v>
      </c>
      <c r="B13" s="11" t="s">
        <v>45</v>
      </c>
      <c r="C13" s="13">
        <v>5000</v>
      </c>
      <c r="D13" s="4"/>
      <c r="E13" s="13">
        <v>4000</v>
      </c>
      <c r="F13" s="13">
        <f>+E13-$C13</f>
        <v>-1000</v>
      </c>
      <c r="G13" s="4"/>
      <c r="H13" s="13">
        <v>2500</v>
      </c>
      <c r="I13" s="13">
        <f>+H13-$C13</f>
        <v>-2500</v>
      </c>
    </row>
    <row r="14" spans="1:9" x14ac:dyDescent="0.25">
      <c r="A14" s="10" t="s">
        <v>21</v>
      </c>
      <c r="B14" s="11" t="s">
        <v>7</v>
      </c>
      <c r="C14" s="12">
        <v>100</v>
      </c>
      <c r="D14" s="4"/>
      <c r="E14" s="12">
        <v>100</v>
      </c>
      <c r="F14" s="12">
        <f>+E14-$C14</f>
        <v>0</v>
      </c>
      <c r="G14" s="4"/>
      <c r="H14" s="12">
        <v>100</v>
      </c>
      <c r="I14" s="12">
        <f>+H14-$C14</f>
        <v>0</v>
      </c>
    </row>
    <row r="15" spans="1:9" x14ac:dyDescent="0.25">
      <c r="A15" s="10" t="s">
        <v>28</v>
      </c>
      <c r="B15" s="11" t="s">
        <v>40</v>
      </c>
      <c r="C15" s="13">
        <v>225000</v>
      </c>
      <c r="D15" s="4"/>
      <c r="E15" s="13">
        <v>180000</v>
      </c>
      <c r="F15" s="13">
        <f>+E15-$C15</f>
        <v>-45000</v>
      </c>
      <c r="G15" s="4"/>
      <c r="H15" s="13">
        <v>180000</v>
      </c>
      <c r="I15" s="13">
        <f>+H15-$C15</f>
        <v>-45000</v>
      </c>
    </row>
    <row r="16" spans="1:9" x14ac:dyDescent="0.25">
      <c r="A16" s="14"/>
      <c r="B16" s="4"/>
      <c r="C16" s="6"/>
      <c r="D16" s="4"/>
      <c r="E16" s="6"/>
      <c r="F16" s="6"/>
      <c r="G16" s="4"/>
      <c r="H16" s="6"/>
      <c r="I16" s="6"/>
    </row>
    <row r="17" spans="1:9" x14ac:dyDescent="0.25">
      <c r="A17" s="7"/>
      <c r="B17" s="8" t="s">
        <v>9</v>
      </c>
      <c r="C17" s="9" t="s">
        <v>48</v>
      </c>
      <c r="D17" s="4"/>
      <c r="E17" s="9" t="s">
        <v>42</v>
      </c>
      <c r="F17" s="9" t="s">
        <v>57</v>
      </c>
      <c r="G17" s="4"/>
      <c r="H17" s="9" t="s">
        <v>43</v>
      </c>
      <c r="I17" s="9" t="s">
        <v>57</v>
      </c>
    </row>
    <row r="18" spans="1:9" x14ac:dyDescent="0.25">
      <c r="A18" s="15" t="s">
        <v>29</v>
      </c>
      <c r="B18" s="16" t="s">
        <v>24</v>
      </c>
      <c r="C18" s="17">
        <f>+C10/C5</f>
        <v>0.4</v>
      </c>
      <c r="D18" s="4"/>
      <c r="E18" s="17">
        <f>+E10/E5</f>
        <v>0.36</v>
      </c>
      <c r="F18" s="17">
        <f>+E18-$C18</f>
        <v>-4.0000000000000036E-2</v>
      </c>
      <c r="G18" s="4"/>
      <c r="H18" s="17">
        <f>+H10/H5</f>
        <v>0.32</v>
      </c>
      <c r="I18" s="17">
        <f>+H18-$C18</f>
        <v>-8.0000000000000016E-2</v>
      </c>
    </row>
    <row r="19" spans="1:9" x14ac:dyDescent="0.25">
      <c r="A19" s="15" t="s">
        <v>30</v>
      </c>
      <c r="B19" s="16" t="s">
        <v>25</v>
      </c>
      <c r="C19" s="17">
        <f>+C10/C6</f>
        <v>0.26666666666666666</v>
      </c>
      <c r="D19" s="4"/>
      <c r="E19" s="17">
        <f>+E10/E6</f>
        <v>0.24</v>
      </c>
      <c r="F19" s="17">
        <f>+E19-$C19</f>
        <v>-2.6666666666666672E-2</v>
      </c>
      <c r="G19" s="4"/>
      <c r="H19" s="17">
        <f>+H10/H6</f>
        <v>0.21333333333333335</v>
      </c>
      <c r="I19" s="17">
        <f>+H19-$C19</f>
        <v>-5.3333333333333316E-2</v>
      </c>
    </row>
    <row r="20" spans="1:9" x14ac:dyDescent="0.25">
      <c r="A20" s="15" t="s">
        <v>14</v>
      </c>
      <c r="B20" s="16" t="s">
        <v>26</v>
      </c>
      <c r="C20" s="17">
        <f>+C10/(C7/1000000)</f>
        <v>20</v>
      </c>
      <c r="D20" s="4"/>
      <c r="E20" s="17">
        <f>+E10/(E7/1000000)</f>
        <v>18</v>
      </c>
      <c r="F20" s="17">
        <f>+E20-$C20</f>
        <v>-2</v>
      </c>
      <c r="G20" s="4"/>
      <c r="H20" s="17">
        <f>+H10/(H7/1000000)</f>
        <v>16</v>
      </c>
      <c r="I20" s="17">
        <f>+H20-$C20</f>
        <v>-4</v>
      </c>
    </row>
    <row r="21" spans="1:9" x14ac:dyDescent="0.25">
      <c r="A21" s="15" t="s">
        <v>31</v>
      </c>
      <c r="B21" s="16" t="s">
        <v>27</v>
      </c>
      <c r="C21" s="18">
        <f>+C8+(C9*C10)+C12</f>
        <v>145000</v>
      </c>
      <c r="D21" s="4"/>
      <c r="E21" s="18">
        <f>+E8+(E9*E10)+E12</f>
        <v>140500</v>
      </c>
      <c r="F21" s="18">
        <f>+E21-$C21</f>
        <v>-4500</v>
      </c>
      <c r="G21" s="4"/>
      <c r="H21" s="18">
        <f>+H8+(H9*H10)+H12</f>
        <v>126000</v>
      </c>
      <c r="I21" s="18">
        <f>+H21-$C21</f>
        <v>-19000</v>
      </c>
    </row>
    <row r="22" spans="1:9" x14ac:dyDescent="0.25">
      <c r="A22" s="15" t="s">
        <v>32</v>
      </c>
      <c r="B22" s="16" t="s">
        <v>46</v>
      </c>
      <c r="C22" s="18">
        <f>+C21*4</f>
        <v>580000</v>
      </c>
      <c r="D22" s="4"/>
      <c r="E22" s="18">
        <f>+E21*4</f>
        <v>562000</v>
      </c>
      <c r="F22" s="18">
        <f>+E22-$C22</f>
        <v>-18000</v>
      </c>
      <c r="G22" s="4"/>
      <c r="H22" s="18">
        <f>+H21*4</f>
        <v>504000</v>
      </c>
      <c r="I22" s="18">
        <f>+H22-$C22</f>
        <v>-76000</v>
      </c>
    </row>
    <row r="23" spans="1:9" x14ac:dyDescent="0.25">
      <c r="A23" s="14"/>
      <c r="B23" s="4"/>
      <c r="C23" s="19"/>
      <c r="D23" s="4"/>
      <c r="E23" s="19"/>
      <c r="F23" s="4"/>
      <c r="G23" s="4"/>
      <c r="H23" s="19"/>
      <c r="I23" s="4"/>
    </row>
    <row r="24" spans="1:9" x14ac:dyDescent="0.25">
      <c r="A24" s="7"/>
      <c r="B24" s="8" t="s">
        <v>49</v>
      </c>
      <c r="C24" s="9"/>
      <c r="D24" s="4"/>
      <c r="E24" s="8" t="s">
        <v>55</v>
      </c>
      <c r="F24" s="9"/>
      <c r="G24" s="4"/>
      <c r="H24" s="8" t="s">
        <v>54</v>
      </c>
      <c r="I24" s="9"/>
    </row>
    <row r="25" spans="1:9" x14ac:dyDescent="0.25">
      <c r="A25" s="20" t="s">
        <v>33</v>
      </c>
      <c r="B25" s="21" t="s">
        <v>50</v>
      </c>
      <c r="C25" s="22">
        <f>+(C21+C22)*0.2</f>
        <v>145000</v>
      </c>
      <c r="D25" s="4"/>
      <c r="E25" s="21" t="s">
        <v>41</v>
      </c>
      <c r="F25" s="22">
        <f>+F11+F13+F15+F21+F22</f>
        <v>-83500</v>
      </c>
      <c r="G25" s="4"/>
      <c r="H25" s="21" t="s">
        <v>41</v>
      </c>
      <c r="I25" s="22">
        <f>+I11+I13+I15+I21+I22</f>
        <v>-167500</v>
      </c>
    </row>
    <row r="26" spans="1:9" x14ac:dyDescent="0.25">
      <c r="A26" s="20" t="s">
        <v>34</v>
      </c>
      <c r="B26" s="21" t="s">
        <v>36</v>
      </c>
      <c r="C26" s="22">
        <f>+C8*0.1</f>
        <v>10000</v>
      </c>
      <c r="D26" s="4"/>
      <c r="E26" s="4"/>
      <c r="F26" s="4"/>
      <c r="G26" s="4"/>
      <c r="H26" s="4"/>
      <c r="I26" s="4"/>
    </row>
    <row r="27" spans="1:9" x14ac:dyDescent="0.25">
      <c r="A27" s="20" t="s">
        <v>13</v>
      </c>
      <c r="B27" s="21" t="s">
        <v>37</v>
      </c>
      <c r="C27" s="22">
        <f>+C11*0.1</f>
        <v>27500</v>
      </c>
      <c r="D27" s="4"/>
      <c r="E27" s="4"/>
      <c r="F27" s="4"/>
      <c r="G27" s="4"/>
      <c r="H27" s="8" t="s">
        <v>56</v>
      </c>
      <c r="I27" s="28"/>
    </row>
    <row r="28" spans="1:9" x14ac:dyDescent="0.25">
      <c r="A28" s="20" t="s">
        <v>35</v>
      </c>
      <c r="B28" s="21" t="s">
        <v>47</v>
      </c>
      <c r="C28" s="22">
        <f>+C13*0.5</f>
        <v>2500</v>
      </c>
      <c r="D28" s="4"/>
      <c r="E28" s="4"/>
      <c r="F28" s="4"/>
      <c r="G28" s="4"/>
      <c r="H28" s="21" t="s">
        <v>51</v>
      </c>
      <c r="I28" s="26">
        <f>+F25</f>
        <v>-83500</v>
      </c>
    </row>
    <row r="29" spans="1:9" x14ac:dyDescent="0.25">
      <c r="A29" s="20" t="s">
        <v>44</v>
      </c>
      <c r="B29" s="21" t="s">
        <v>39</v>
      </c>
      <c r="C29" s="22">
        <f>+C15*0.2</f>
        <v>45000</v>
      </c>
      <c r="D29" s="4"/>
      <c r="E29" s="4"/>
      <c r="F29" s="4"/>
      <c r="G29" s="4"/>
      <c r="H29" s="21" t="s">
        <v>52</v>
      </c>
      <c r="I29" s="26">
        <f>+I25</f>
        <v>-167500</v>
      </c>
    </row>
    <row r="30" spans="1:9" x14ac:dyDescent="0.25">
      <c r="A30" s="23"/>
      <c r="B30" s="24" t="s">
        <v>38</v>
      </c>
      <c r="C30" s="25">
        <f>SUM(C25:C29)</f>
        <v>230000</v>
      </c>
      <c r="D30" s="4"/>
      <c r="E30" s="4"/>
      <c r="F30" s="4"/>
      <c r="G30" s="4"/>
      <c r="H30" s="24" t="s">
        <v>53</v>
      </c>
      <c r="I30" s="27">
        <f>+I29+I28</f>
        <v>-251000</v>
      </c>
    </row>
    <row r="31" spans="1:9" x14ac:dyDescent="0.25">
      <c r="A31" s="2"/>
      <c r="C31" s="3"/>
      <c r="E31" s="3"/>
      <c r="H31" s="3"/>
    </row>
    <row r="32" spans="1:9" x14ac:dyDescent="0.25">
      <c r="A32" s="2"/>
      <c r="C32" s="3"/>
      <c r="E32" s="3"/>
      <c r="H32" s="3"/>
    </row>
    <row r="33" spans="1:8" x14ac:dyDescent="0.25">
      <c r="A33" s="2"/>
      <c r="C33" s="3"/>
      <c r="E33" s="3"/>
      <c r="H33" s="3"/>
    </row>
    <row r="34" spans="1:8" x14ac:dyDescent="0.25">
      <c r="A34" s="2"/>
      <c r="C34" s="3"/>
      <c r="E34" s="3"/>
      <c r="H34" s="3"/>
    </row>
    <row r="35" spans="1:8" x14ac:dyDescent="0.25">
      <c r="A35" s="2"/>
      <c r="C35" s="3"/>
      <c r="E35" s="3"/>
      <c r="H35" s="3"/>
    </row>
    <row r="36" spans="1:8" x14ac:dyDescent="0.25">
      <c r="A36" s="2"/>
    </row>
    <row r="37" spans="1:8" x14ac:dyDescent="0.25">
      <c r="A37" s="2"/>
    </row>
  </sheetData>
  <pageMargins left="0.7" right="0.7" top="0.75" bottom="0.75" header="0.3" footer="0.3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Costs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2017-05-31T17:37:01Z</cp:lastPrinted>
  <dcterms:created xsi:type="dcterms:W3CDTF">2017-05-30T14:49:13Z</dcterms:created>
  <dcterms:modified xsi:type="dcterms:W3CDTF">2017-05-31T17:41:54Z</dcterms:modified>
</cp:coreProperties>
</file>